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ma96069\Documents\Verejné obstarávanie\VO - KD 102\"/>
    </mc:Choice>
  </mc:AlternateContent>
  <bookViews>
    <workbookView xWindow="0" yWindow="0" windowWidth="28800" windowHeight="11835" firstSheet="1" activeTab="1"/>
  </bookViews>
  <sheets>
    <sheet name="Zameranie - kuchyňa" sheetId="1" state="hidden" r:id="rId1"/>
    <sheet name="Výkaz výmer" sheetId="4" r:id="rId2"/>
    <sheet name="Hárok2" sheetId="2" r:id="rId3"/>
    <sheet name="Hárok3" sheetId="3" r:id="rId4"/>
  </sheets>
  <definedNames>
    <definedName name="_xlnm.Print_Titles" localSheetId="1">'Výkaz výmer'!$10:$12</definedName>
    <definedName name="_xlnm.Print_Area" localSheetId="1">'Výkaz výmer'!$A$1:$H$27</definedName>
    <definedName name="_xlnm.Print_Area" localSheetId="0">'Zameranie - kuchyňa'!$A$1:$R$88</definedName>
  </definedNames>
  <calcPr calcId="152511"/>
</workbook>
</file>

<file path=xl/calcChain.xml><?xml version="1.0" encoding="utf-8"?>
<calcChain xmlns="http://schemas.openxmlformats.org/spreadsheetml/2006/main">
  <c r="T30" i="1" l="1"/>
  <c r="T29" i="1"/>
  <c r="T28" i="1"/>
  <c r="T27" i="1"/>
  <c r="A3" i="1" l="1"/>
  <c r="G54" i="1"/>
  <c r="N82" i="1" l="1"/>
  <c r="O67" i="1"/>
  <c r="O59" i="1"/>
  <c r="O58" i="1"/>
  <c r="O56" i="1"/>
  <c r="O54" i="1"/>
  <c r="O53" i="1"/>
  <c r="O44" i="1"/>
  <c r="O42" i="1"/>
  <c r="O41" i="1"/>
  <c r="G59" i="1"/>
  <c r="G58" i="1"/>
  <c r="G57" i="1"/>
  <c r="G56" i="1"/>
  <c r="G55" i="1"/>
  <c r="G53" i="1"/>
  <c r="O45" i="1"/>
  <c r="O43" i="1"/>
  <c r="M34" i="1"/>
  <c r="M33" i="1"/>
  <c r="M35" i="1" s="1"/>
  <c r="G48" i="1"/>
  <c r="G47" i="1"/>
  <c r="G46" i="1"/>
  <c r="G45" i="1"/>
  <c r="G44" i="1"/>
  <c r="G43" i="1"/>
  <c r="G42" i="1"/>
  <c r="G41" i="1"/>
  <c r="G49" i="1" s="1"/>
  <c r="E36" i="1"/>
  <c r="E35" i="1"/>
  <c r="E34" i="1"/>
  <c r="E33" i="1"/>
  <c r="O49" i="1" l="1"/>
  <c r="H51" i="1"/>
  <c r="G60" i="1"/>
  <c r="O61" i="1"/>
  <c r="I63" i="1" s="1"/>
  <c r="E37" i="1"/>
  <c r="H39" i="1" s="1"/>
</calcChain>
</file>

<file path=xl/sharedStrings.xml><?xml version="1.0" encoding="utf-8"?>
<sst xmlns="http://schemas.openxmlformats.org/spreadsheetml/2006/main" count="135" uniqueCount="101">
  <si>
    <t>MŠ Vajanského 3:</t>
  </si>
  <si>
    <t>Výmena dlažby, obkladov a maľby stien v kuchyni</t>
  </si>
  <si>
    <t>Dlažba:</t>
  </si>
  <si>
    <t>5,6 x 8,1</t>
  </si>
  <si>
    <t>1,75 x 0,1</t>
  </si>
  <si>
    <t>0,8 x 0,1</t>
  </si>
  <si>
    <t>0,75 x 0,1</t>
  </si>
  <si>
    <t>m2</t>
  </si>
  <si>
    <t>5,6 x 1,85</t>
  </si>
  <si>
    <t>8,1 x 1,85</t>
  </si>
  <si>
    <t>5,6 x 0,9</t>
  </si>
  <si>
    <t>0,8 x 1,85</t>
  </si>
  <si>
    <t>0,75 x 1,85 x 2</t>
  </si>
  <si>
    <t>1,75 x 1,85 x 2</t>
  </si>
  <si>
    <t>3,25 x 1,85 x 2</t>
  </si>
  <si>
    <t>v miestnosti = 3,0 m</t>
  </si>
  <si>
    <t>v obkladu = 1,85 m</t>
  </si>
  <si>
    <t>v maľovky = 1,15 m</t>
  </si>
  <si>
    <t>1,6 x 2,05</t>
  </si>
  <si>
    <t>2,05 x 3,25 x 2</t>
  </si>
  <si>
    <t>Spolu dlažba kuchyňa+chodba+umyvárňe:</t>
  </si>
  <si>
    <t>Obklad kuchyňe:</t>
  </si>
  <si>
    <t>0,85 x 3 x 2</t>
  </si>
  <si>
    <t>0,85 x 3</t>
  </si>
  <si>
    <t>Spolu obklad kuchyňa+chodba+umyvárňe:</t>
  </si>
  <si>
    <t>Maľby + penetr. (pačkovanie)</t>
  </si>
  <si>
    <t>5,6 x 1,15</t>
  </si>
  <si>
    <t>0,8 x 0,15</t>
  </si>
  <si>
    <t>8,1 x 1,15</t>
  </si>
  <si>
    <t>0,75 x 1,15 x 2</t>
  </si>
  <si>
    <t>3,25 x 1,15 x 2</t>
  </si>
  <si>
    <t>1,75 x 1,15 x 2</t>
  </si>
  <si>
    <t>0,8 x 1,15</t>
  </si>
  <si>
    <t>0,80 x 1,85</t>
  </si>
  <si>
    <t>2,05 x 1,85 x 2</t>
  </si>
  <si>
    <t>Spolu maľovky kuchyňa+chodba+umyvárňe:</t>
  </si>
  <si>
    <t>2,05 x 1,15 x 2</t>
  </si>
  <si>
    <t>Poter do spádu:</t>
  </si>
  <si>
    <t>Demontáž a spätná montáž kuchynského zariadenia:</t>
  </si>
  <si>
    <t>Vyspravenie poškodenej omietky + omietka nad hornou hranou obkladu</t>
  </si>
  <si>
    <t xml:space="preserve">cca </t>
  </si>
  <si>
    <t>m´</t>
  </si>
  <si>
    <t>cm</t>
  </si>
  <si>
    <t>radiátor</t>
  </si>
  <si>
    <t>ks</t>
  </si>
  <si>
    <t>sporáky</t>
  </si>
  <si>
    <t>umývadlo</t>
  </si>
  <si>
    <t>výlevka</t>
  </si>
  <si>
    <t>kuchanské drezy</t>
  </si>
  <si>
    <t>kuchynský robot</t>
  </si>
  <si>
    <t>drvič odpadov</t>
  </si>
  <si>
    <t>kuchynské stoly a regále cca</t>
  </si>
  <si>
    <t>pás v=</t>
  </si>
  <si>
    <t>hr. cca 3 cm</t>
  </si>
  <si>
    <t>Zakrývanie okien, dverí a kuch. vybavenia cca:</t>
  </si>
  <si>
    <t>11,2+1,6+50</t>
  </si>
  <si>
    <t>Upratanie a vyčistenie priestoru:</t>
  </si>
  <si>
    <t>súb</t>
  </si>
  <si>
    <t>nová kuchynská batéria</t>
  </si>
  <si>
    <t>Nákup a dovoz materiálu</t>
  </si>
  <si>
    <t>Vnútrostavenisková doprava</t>
  </si>
  <si>
    <t>Eur</t>
  </si>
  <si>
    <t>Celkom vrátane DPH 20%</t>
  </si>
  <si>
    <t xml:space="preserve">Celkom   </t>
  </si>
  <si>
    <t>784410100</t>
  </si>
  <si>
    <t xml:space="preserve">Dokončovacie práce - maľby   </t>
  </si>
  <si>
    <t>784</t>
  </si>
  <si>
    <t>771</t>
  </si>
  <si>
    <t>6</t>
  </si>
  <si>
    <t xml:space="preserve">Práce a dodávky HSV   </t>
  </si>
  <si>
    <t>HSV</t>
  </si>
  <si>
    <t>8</t>
  </si>
  <si>
    <t>7</t>
  </si>
  <si>
    <t>5</t>
  </si>
  <si>
    <t>4</t>
  </si>
  <si>
    <t>3</t>
  </si>
  <si>
    <t>2</t>
  </si>
  <si>
    <t>1</t>
  </si>
  <si>
    <t>Hmotnosť celkom</t>
  </si>
  <si>
    <t>Cena celkom</t>
  </si>
  <si>
    <t>Cena jednotková</t>
  </si>
  <si>
    <t>Množstvo celkom</t>
  </si>
  <si>
    <t>MJ</t>
  </si>
  <si>
    <t>Popis</t>
  </si>
  <si>
    <t>Kód položky</t>
  </si>
  <si>
    <t>Č.</t>
  </si>
  <si>
    <t>Dátum:   ....................................</t>
  </si>
  <si>
    <t>Spracoval:  ...............................</t>
  </si>
  <si>
    <t xml:space="preserve">Zhotoviteľ:   </t>
  </si>
  <si>
    <t>VÝKAZ  VÝMER</t>
  </si>
  <si>
    <t>Stavba:   Maľba v kultúrnom dome Sulín</t>
  </si>
  <si>
    <t>Objekt:   Kultúrny domč . 102</t>
  </si>
  <si>
    <t>Objednávateľ:   Obec Sulín, Sulín 99, 065 46 Malý Lipník</t>
  </si>
  <si>
    <t xml:space="preserve">Miesto: </t>
  </si>
  <si>
    <t xml:space="preserve">Zakrývanie otvorov, podláh a zariadení fóliou v miestnostiach  cca 270 m2   </t>
  </si>
  <si>
    <t>Penetrovanie jednonásobné jemnozrnných podkladov    do výšky 3,80 m</t>
  </si>
  <si>
    <t>Prebrúsenie a oprášenie jemnozrnných povrchov do výšky 3,80 m</t>
  </si>
  <si>
    <t>Presun hmôt</t>
  </si>
  <si>
    <t>Maľby z maliarskych prímesí Primalex, Farmal, ručne nanášané dvojnásobne na hriubozrnný podklad do výšky 3,80 m</t>
  </si>
  <si>
    <r>
      <t xml:space="preserve">   </t>
    </r>
    <r>
      <rPr>
        <b/>
        <sz val="9"/>
        <rFont val="Times New Roman"/>
        <family val="1"/>
        <charset val="238"/>
      </rPr>
      <t xml:space="preserve"> MAĽBY :</t>
    </r>
  </si>
  <si>
    <t>sub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</si>
</sst>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;\-#,##0.000"/>
    <numFmt numFmtId="165" formatCode="#,##0;\-#,##0"/>
  </numFmts>
  <fonts count="19">
    <font>
      <sz val="11"/>
      <color theme="1"/>
      <name val="Verdana"/>
      <family val="2"/>
      <charset val="238"/>
    </font>
    <font>
      <sz val="11"/>
      <color rgb="FFFF0000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1"/>
      <name val="Verdana"/>
      <family val="2"/>
      <charset val="238"/>
    </font>
    <font>
      <sz val="8"/>
      <name val="MS Sans Serif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b/>
      <sz val="10"/>
      <color indexed="18"/>
      <name val="Arial CE"/>
      <family val="2"/>
      <charset val="238"/>
    </font>
    <font>
      <b/>
      <sz val="11"/>
      <color indexed="18"/>
      <name val="Arial CE"/>
      <family val="2"/>
      <charset val="238"/>
    </font>
    <font>
      <sz val="7"/>
      <name val="Arial CE"/>
      <family val="2"/>
      <charset val="238"/>
    </font>
    <font>
      <sz val="8"/>
      <name val="Arial CYR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9"/>
      <name val="MS Sans Serif"/>
      <family val="2"/>
      <charset val="238"/>
    </font>
    <font>
      <sz val="9"/>
      <name val="Arial CYR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 applyAlignment="0">
      <alignment vertical="top"/>
      <protection locked="0"/>
    </xf>
  </cellStyleXfs>
  <cellXfs count="124">
    <xf numFmtId="0" fontId="0" fillId="0" borderId="0" xfId="0"/>
    <xf numFmtId="0" fontId="0" fillId="2" borderId="2" xfId="0" applyFill="1" applyBorder="1"/>
    <xf numFmtId="0" fontId="0" fillId="2" borderId="1" xfId="0" applyFill="1" applyBorder="1"/>
    <xf numFmtId="0" fontId="2" fillId="2" borderId="2" xfId="0" applyFont="1" applyFill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" fillId="0" borderId="0" xfId="0" applyFont="1"/>
    <xf numFmtId="2" fontId="0" fillId="0" borderId="0" xfId="0" applyNumberFormat="1"/>
    <xf numFmtId="2" fontId="2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0" xfId="0" applyFont="1" applyBorder="1"/>
    <xf numFmtId="0" fontId="2" fillId="3" borderId="0" xfId="0" applyFont="1" applyFill="1"/>
    <xf numFmtId="2" fontId="1" fillId="0" borderId="0" xfId="0" applyNumberFormat="1" applyFont="1"/>
    <xf numFmtId="2" fontId="1" fillId="0" borderId="10" xfId="0" applyNumberFormat="1" applyFont="1" applyBorder="1"/>
    <xf numFmtId="0" fontId="2" fillId="0" borderId="0" xfId="0" applyFont="1" applyAlignment="1">
      <alignment vertical="center" wrapText="1"/>
    </xf>
    <xf numFmtId="2" fontId="2" fillId="0" borderId="0" xfId="0" applyNumberFormat="1" applyFont="1" applyFill="1" applyAlignment="1"/>
    <xf numFmtId="0" fontId="0" fillId="3" borderId="0" xfId="0" applyFill="1"/>
    <xf numFmtId="0" fontId="0" fillId="0" borderId="0" xfId="0" applyFont="1"/>
    <xf numFmtId="2" fontId="0" fillId="0" borderId="0" xfId="0" applyNumberFormat="1" applyFont="1"/>
    <xf numFmtId="2" fontId="2" fillId="3" borderId="0" xfId="0" applyNumberFormat="1" applyFont="1" applyFill="1"/>
    <xf numFmtId="0" fontId="0" fillId="3" borderId="0" xfId="0" applyFill="1" applyAlignment="1">
      <alignment horizontal="right"/>
    </xf>
    <xf numFmtId="1" fontId="2" fillId="3" borderId="0" xfId="0" applyNumberFormat="1" applyFont="1" applyFill="1"/>
    <xf numFmtId="14" fontId="0" fillId="0" borderId="0" xfId="0" applyNumberFormat="1"/>
    <xf numFmtId="0" fontId="4" fillId="0" borderId="0" xfId="1" applyFont="1" applyAlignment="1">
      <alignment horizontal="left" vertical="top"/>
      <protection locked="0"/>
    </xf>
    <xf numFmtId="164" fontId="4" fillId="0" borderId="0" xfId="1" applyNumberFormat="1" applyAlignment="1">
      <alignment horizontal="right" vertical="top"/>
      <protection locked="0"/>
    </xf>
    <xf numFmtId="0" fontId="4" fillId="0" borderId="0" xfId="1" applyAlignment="1">
      <alignment horizontal="center" vertical="center" wrapText="1"/>
      <protection locked="0"/>
    </xf>
    <xf numFmtId="0" fontId="4" fillId="0" borderId="0" xfId="1" applyAlignment="1">
      <alignment horizontal="left" vertical="top" wrapText="1"/>
      <protection locked="0"/>
    </xf>
    <xf numFmtId="165" fontId="4" fillId="0" borderId="0" xfId="1" applyNumberFormat="1" applyAlignment="1">
      <alignment horizontal="center" vertical="top"/>
      <protection locked="0"/>
    </xf>
    <xf numFmtId="164" fontId="5" fillId="3" borderId="26" xfId="1" applyNumberFormat="1" applyFont="1" applyFill="1" applyBorder="1" applyAlignment="1">
      <alignment horizontal="left" vertical="center"/>
      <protection locked="0"/>
    </xf>
    <xf numFmtId="0" fontId="5" fillId="3" borderId="25" xfId="1" applyFont="1" applyFill="1" applyBorder="1" applyAlignment="1">
      <alignment horizontal="center" vertical="center" wrapText="1"/>
      <protection locked="0"/>
    </xf>
    <xf numFmtId="0" fontId="5" fillId="3" borderId="24" xfId="1" applyFont="1" applyFill="1" applyBorder="1" applyAlignment="1">
      <alignment horizontal="left" vertical="center" wrapText="1"/>
      <protection locked="0"/>
    </xf>
    <xf numFmtId="0" fontId="4" fillId="0" borderId="0" xfId="1" applyAlignment="1">
      <alignment horizontal="left" vertical="top"/>
      <protection locked="0"/>
    </xf>
    <xf numFmtId="164" fontId="5" fillId="0" borderId="0" xfId="1" applyNumberFormat="1" applyFont="1" applyAlignment="1">
      <alignment horizontal="right"/>
      <protection locked="0"/>
    </xf>
    <xf numFmtId="0" fontId="5" fillId="0" borderId="0" xfId="1" applyFont="1" applyAlignment="1">
      <alignment horizontal="center" vertical="center" wrapText="1"/>
      <protection locked="0"/>
    </xf>
    <xf numFmtId="0" fontId="5" fillId="0" borderId="0" xfId="1" applyFont="1" applyAlignment="1">
      <alignment horizontal="left" wrapText="1"/>
      <protection locked="0"/>
    </xf>
    <xf numFmtId="165" fontId="5" fillId="0" borderId="0" xfId="1" applyNumberFormat="1" applyFont="1" applyAlignment="1">
      <alignment horizontal="center"/>
      <protection locked="0"/>
    </xf>
    <xf numFmtId="164" fontId="7" fillId="0" borderId="0" xfId="1" applyNumberFormat="1" applyFont="1" applyAlignment="1">
      <alignment horizontal="right"/>
      <protection locked="0"/>
    </xf>
    <xf numFmtId="0" fontId="7" fillId="0" borderId="0" xfId="1" applyFont="1" applyAlignment="1">
      <alignment horizontal="center" vertical="center" wrapText="1"/>
      <protection locked="0"/>
    </xf>
    <xf numFmtId="0" fontId="7" fillId="0" borderId="0" xfId="1" applyFont="1" applyAlignment="1">
      <alignment horizontal="left" wrapText="1"/>
      <protection locked="0"/>
    </xf>
    <xf numFmtId="165" fontId="7" fillId="0" borderId="0" xfId="1" applyNumberFormat="1" applyFont="1" applyAlignment="1">
      <alignment horizontal="center"/>
      <protection locked="0"/>
    </xf>
    <xf numFmtId="164" fontId="8" fillId="0" borderId="0" xfId="1" applyNumberFormat="1" applyFont="1" applyAlignment="1">
      <alignment horizontal="right"/>
      <protection locked="0"/>
    </xf>
    <xf numFmtId="0" fontId="8" fillId="0" borderId="0" xfId="1" applyFont="1" applyAlignment="1">
      <alignment horizontal="center" vertical="center" wrapText="1"/>
      <protection locked="0"/>
    </xf>
    <xf numFmtId="0" fontId="8" fillId="0" borderId="0" xfId="1" applyFont="1" applyAlignment="1">
      <alignment horizontal="left" wrapText="1"/>
      <protection locked="0"/>
    </xf>
    <xf numFmtId="165" fontId="8" fillId="0" borderId="0" xfId="1" applyNumberFormat="1" applyFont="1" applyAlignment="1">
      <alignment horizontal="center"/>
      <protection locked="0"/>
    </xf>
    <xf numFmtId="0" fontId="9" fillId="0" borderId="0" xfId="1" applyFont="1" applyAlignment="1" applyProtection="1">
      <alignment horizontal="left"/>
    </xf>
    <xf numFmtId="0" fontId="9" fillId="0" borderId="0" xfId="1" applyFont="1" applyAlignment="1" applyProtection="1">
      <alignment horizontal="center" vertical="center"/>
    </xf>
    <xf numFmtId="0" fontId="10" fillId="4" borderId="28" xfId="1" applyFont="1" applyFill="1" applyBorder="1" applyAlignment="1" applyProtection="1">
      <alignment horizontal="center" vertical="center" wrapText="1"/>
    </xf>
    <xf numFmtId="164" fontId="11" fillId="0" borderId="0" xfId="1" applyNumberFormat="1" applyFont="1" applyAlignment="1" applyProtection="1">
      <alignment horizontal="right" vertical="top"/>
    </xf>
    <xf numFmtId="0" fontId="11" fillId="0" borderId="0" xfId="1" applyFont="1" applyAlignment="1" applyProtection="1">
      <alignment horizontal="left"/>
    </xf>
    <xf numFmtId="0" fontId="11" fillId="0" borderId="0" xfId="1" applyFont="1" applyAlignment="1" applyProtection="1">
      <alignment horizontal="center" vertical="center" wrapText="1"/>
    </xf>
    <xf numFmtId="0" fontId="11" fillId="0" borderId="0" xfId="1" applyFont="1" applyAlignment="1" applyProtection="1">
      <alignment horizontal="left" vertical="center"/>
    </xf>
    <xf numFmtId="0" fontId="11" fillId="0" borderId="0" xfId="1" applyFont="1" applyAlignment="1" applyProtection="1">
      <alignment horizontal="center" vertical="center"/>
    </xf>
    <xf numFmtId="164" fontId="6" fillId="0" borderId="0" xfId="1" applyNumberFormat="1" applyFont="1" applyAlignment="1" applyProtection="1">
      <alignment horizontal="right" vertical="top"/>
    </xf>
    <xf numFmtId="0" fontId="6" fillId="0" borderId="0" xfId="1" applyFont="1" applyAlignment="1" applyProtection="1">
      <alignment horizontal="center" vertical="center" wrapText="1"/>
    </xf>
    <xf numFmtId="0" fontId="6" fillId="0" borderId="0" xfId="1" applyFont="1" applyAlignment="1" applyProtection="1">
      <alignment horizontal="left" vertical="top" wrapText="1"/>
    </xf>
    <xf numFmtId="0" fontId="6" fillId="0" borderId="0" xfId="1" applyFont="1" applyAlignment="1" applyProtection="1">
      <alignment horizontal="left"/>
    </xf>
    <xf numFmtId="0" fontId="6" fillId="0" borderId="0" xfId="1" applyFont="1" applyAlignment="1" applyProtection="1">
      <alignment horizontal="center" vertical="center"/>
    </xf>
    <xf numFmtId="0" fontId="12" fillId="0" borderId="0" xfId="1" applyFont="1" applyAlignment="1" applyProtection="1">
      <alignment horizontal="left" vertical="center"/>
    </xf>
    <xf numFmtId="0" fontId="12" fillId="0" borderId="0" xfId="1" applyFont="1" applyAlignment="1" applyProtection="1">
      <alignment horizontal="left"/>
    </xf>
    <xf numFmtId="165" fontId="13" fillId="0" borderId="28" xfId="1" applyNumberFormat="1" applyFont="1" applyBorder="1" applyAlignment="1">
      <alignment horizontal="center" vertical="center"/>
      <protection locked="0"/>
    </xf>
    <xf numFmtId="0" fontId="13" fillId="0" borderId="28" xfId="1" applyFont="1" applyBorder="1" applyAlignment="1">
      <alignment horizontal="left" vertical="center" wrapText="1"/>
      <protection locked="0"/>
    </xf>
    <xf numFmtId="0" fontId="13" fillId="0" borderId="28" xfId="1" applyFont="1" applyBorder="1" applyAlignment="1">
      <alignment horizontal="center" vertical="center" wrapText="1"/>
      <protection locked="0"/>
    </xf>
    <xf numFmtId="164" fontId="13" fillId="0" borderId="28" xfId="1" applyNumberFormat="1" applyFont="1" applyBorder="1" applyAlignment="1">
      <alignment horizontal="right"/>
      <protection locked="0"/>
    </xf>
    <xf numFmtId="0" fontId="14" fillId="0" borderId="0" xfId="1" applyFont="1" applyAlignment="1">
      <alignment horizontal="left" vertical="top"/>
      <protection locked="0"/>
    </xf>
    <xf numFmtId="164" fontId="13" fillId="0" borderId="0" xfId="1" applyNumberFormat="1" applyFont="1" applyBorder="1" applyAlignment="1">
      <alignment horizontal="right"/>
      <protection locked="0"/>
    </xf>
    <xf numFmtId="164" fontId="6" fillId="0" borderId="0" xfId="1" applyNumberFormat="1" applyFont="1" applyAlignment="1" applyProtection="1">
      <alignment horizontal="center" vertical="center"/>
    </xf>
    <xf numFmtId="164" fontId="8" fillId="0" borderId="0" xfId="1" applyNumberFormat="1" applyFont="1" applyAlignment="1">
      <alignment horizontal="center" vertical="center"/>
      <protection locked="0"/>
    </xf>
    <xf numFmtId="164" fontId="7" fillId="0" borderId="0" xfId="1" applyNumberFormat="1" applyFont="1" applyAlignment="1">
      <alignment horizontal="center" vertical="center"/>
      <protection locked="0"/>
    </xf>
    <xf numFmtId="164" fontId="13" fillId="0" borderId="28" xfId="1" applyNumberFormat="1" applyFont="1" applyBorder="1" applyAlignment="1">
      <alignment horizontal="center" vertical="center"/>
      <protection locked="0"/>
    </xf>
    <xf numFmtId="164" fontId="5" fillId="0" borderId="0" xfId="1" applyNumberFormat="1" applyFont="1" applyAlignment="1">
      <alignment horizontal="center" vertical="center"/>
      <protection locked="0"/>
    </xf>
    <xf numFmtId="164" fontId="4" fillId="0" borderId="0" xfId="1" applyNumberFormat="1" applyAlignment="1">
      <alignment horizontal="center" vertical="center"/>
      <protection locked="0"/>
    </xf>
    <xf numFmtId="164" fontId="5" fillId="3" borderId="25" xfId="1" applyNumberFormat="1" applyFont="1" applyFill="1" applyBorder="1" applyAlignment="1">
      <alignment horizontal="center" vertical="center"/>
      <protection locked="0"/>
    </xf>
    <xf numFmtId="164" fontId="7" fillId="0" borderId="0" xfId="1" applyNumberFormat="1" applyFont="1" applyAlignment="1">
      <alignment horizontal="center"/>
      <protection locked="0"/>
    </xf>
    <xf numFmtId="164" fontId="5" fillId="0" borderId="0" xfId="1" applyNumberFormat="1" applyFont="1" applyAlignment="1">
      <alignment horizontal="center"/>
      <protection locked="0"/>
    </xf>
    <xf numFmtId="164" fontId="4" fillId="0" borderId="0" xfId="1" applyNumberFormat="1" applyAlignment="1">
      <alignment horizontal="center" vertical="top"/>
      <protection locked="0"/>
    </xf>
    <xf numFmtId="164" fontId="5" fillId="3" borderId="27" xfId="1" applyNumberFormat="1" applyFont="1" applyFill="1" applyBorder="1" applyAlignment="1">
      <alignment horizontal="center" vertical="center"/>
      <protection locked="0"/>
    </xf>
    <xf numFmtId="0" fontId="15" fillId="4" borderId="28" xfId="1" applyFont="1" applyFill="1" applyBorder="1" applyAlignment="1" applyProtection="1">
      <alignment horizontal="center" vertical="center" wrapText="1"/>
    </xf>
    <xf numFmtId="0" fontId="16" fillId="0" borderId="0" xfId="1" applyFont="1" applyAlignment="1" applyProtection="1">
      <alignment horizontal="left"/>
    </xf>
    <xf numFmtId="165" fontId="13" fillId="0" borderId="0" xfId="1" applyNumberFormat="1" applyFont="1" applyBorder="1" applyAlignment="1">
      <alignment horizontal="center" vertical="center"/>
      <protection locked="0"/>
    </xf>
    <xf numFmtId="0" fontId="13" fillId="0" borderId="0" xfId="1" applyFont="1" applyBorder="1" applyAlignment="1">
      <alignment horizontal="left" vertical="center" wrapText="1"/>
      <protection locked="0"/>
    </xf>
    <xf numFmtId="0" fontId="13" fillId="0" borderId="0" xfId="1" applyFont="1" applyBorder="1" applyAlignment="1">
      <alignment horizontal="center" vertical="center" wrapText="1"/>
      <protection locked="0"/>
    </xf>
    <xf numFmtId="164" fontId="13" fillId="0" borderId="0" xfId="1" applyNumberFormat="1" applyFont="1" applyBorder="1" applyAlignment="1">
      <alignment horizontal="center" vertical="center"/>
      <protection locked="0"/>
    </xf>
    <xf numFmtId="0" fontId="11" fillId="0" borderId="28" xfId="1" applyFont="1" applyBorder="1" applyAlignment="1">
      <alignment horizontal="left" vertical="center" wrapText="1"/>
      <protection locked="0"/>
    </xf>
    <xf numFmtId="0" fontId="11" fillId="0" borderId="28" xfId="1" applyFont="1" applyBorder="1" applyAlignment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2" fontId="2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7" fillId="0" borderId="0" xfId="1" applyFont="1" applyAlignment="1" applyProtection="1">
      <alignment horizontal="center" vertical="center"/>
    </xf>
    <xf numFmtId="0" fontId="11" fillId="0" borderId="0" xfId="1" applyFont="1" applyAlignment="1" applyProtection="1">
      <alignment horizontal="left" vertical="center"/>
    </xf>
    <xf numFmtId="0" fontId="11" fillId="0" borderId="0" xfId="1" applyFont="1" applyAlignment="1" applyProtection="1">
      <alignment horizontal="left" vertical="center" wrapText="1"/>
    </xf>
    <xf numFmtId="164" fontId="11" fillId="0" borderId="28" xfId="1" applyNumberFormat="1" applyFont="1" applyBorder="1" applyAlignment="1">
      <alignment horizontal="center" vertical="center"/>
      <protection locked="0"/>
    </xf>
    <xf numFmtId="0" fontId="13" fillId="0" borderId="29" xfId="1" applyFont="1" applyBorder="1" applyAlignment="1">
      <alignment horizontal="left" vertical="center" wrapText="1"/>
      <protection locked="0"/>
    </xf>
    <xf numFmtId="0" fontId="13" fillId="0" borderId="30" xfId="1" applyFont="1" applyBorder="1" applyAlignment="1">
      <alignment horizontal="center" vertical="center" wrapText="1"/>
      <protection locked="0"/>
    </xf>
    <xf numFmtId="0" fontId="11" fillId="0" borderId="31" xfId="1" applyFont="1" applyBorder="1" applyAlignment="1">
      <alignment horizontal="left" vertical="center" wrapText="1"/>
      <protection locked="0"/>
    </xf>
    <xf numFmtId="0" fontId="11" fillId="0" borderId="3" xfId="1" applyFont="1" applyBorder="1" applyAlignment="1">
      <alignment horizontal="left" vertical="center" wrapText="1"/>
      <protection locked="0"/>
    </xf>
    <xf numFmtId="0" fontId="14" fillId="0" borderId="3" xfId="1" applyFont="1" applyBorder="1" applyAlignment="1">
      <alignment horizontal="left" vertical="top"/>
      <protection locked="0"/>
    </xf>
    <xf numFmtId="0" fontId="11" fillId="0" borderId="30" xfId="1" applyFont="1" applyBorder="1" applyAlignment="1">
      <alignment horizontal="center" vertical="center" wrapText="1"/>
      <protection locked="0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26</xdr:row>
      <xdr:rowOff>104775</xdr:rowOff>
    </xdr:from>
    <xdr:to>
      <xdr:col>15</xdr:col>
      <xdr:colOff>0</xdr:colOff>
      <xdr:row>26</xdr:row>
      <xdr:rowOff>104775</xdr:rowOff>
    </xdr:to>
    <xdr:cxnSp macro="">
      <xdr:nvCxnSpPr>
        <xdr:cNvPr id="3" name="Rovná spojovacia šípka 2"/>
        <xdr:cNvCxnSpPr/>
      </xdr:nvCxnSpPr>
      <xdr:spPr>
        <a:xfrm>
          <a:off x="2724150" y="4667250"/>
          <a:ext cx="33718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676275</xdr:colOff>
      <xdr:row>5</xdr:row>
      <xdr:rowOff>0</xdr:rowOff>
    </xdr:from>
    <xdr:to>
      <xdr:col>16</xdr:col>
      <xdr:colOff>685800</xdr:colOff>
      <xdr:row>23</xdr:row>
      <xdr:rowOff>38100</xdr:rowOff>
    </xdr:to>
    <xdr:cxnSp macro="">
      <xdr:nvCxnSpPr>
        <xdr:cNvPr id="7" name="Rovná spojovacia šípka 6"/>
        <xdr:cNvCxnSpPr/>
      </xdr:nvCxnSpPr>
      <xdr:spPr>
        <a:xfrm>
          <a:off x="7010400" y="1009650"/>
          <a:ext cx="9525" cy="32956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13</xdr:row>
      <xdr:rowOff>9525</xdr:rowOff>
    </xdr:from>
    <xdr:to>
      <xdr:col>12</xdr:col>
      <xdr:colOff>0</xdr:colOff>
      <xdr:row>13</xdr:row>
      <xdr:rowOff>9525</xdr:rowOff>
    </xdr:to>
    <xdr:cxnSp macro="">
      <xdr:nvCxnSpPr>
        <xdr:cNvPr id="10" name="Rovná spojovacia šípka 9"/>
        <xdr:cNvCxnSpPr/>
      </xdr:nvCxnSpPr>
      <xdr:spPr>
        <a:xfrm>
          <a:off x="3867150" y="2400300"/>
          <a:ext cx="13430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14</xdr:row>
      <xdr:rowOff>9525</xdr:rowOff>
    </xdr:from>
    <xdr:to>
      <xdr:col>13</xdr:col>
      <xdr:colOff>114300</xdr:colOff>
      <xdr:row>18</xdr:row>
      <xdr:rowOff>0</xdr:rowOff>
    </xdr:to>
    <xdr:cxnSp macro="">
      <xdr:nvCxnSpPr>
        <xdr:cNvPr id="12" name="Rovná spojovacia šípka 11"/>
        <xdr:cNvCxnSpPr/>
      </xdr:nvCxnSpPr>
      <xdr:spPr>
        <a:xfrm>
          <a:off x="5600700" y="2581275"/>
          <a:ext cx="9525" cy="7143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19</xdr:row>
      <xdr:rowOff>114300</xdr:rowOff>
    </xdr:from>
    <xdr:to>
      <xdr:col>12</xdr:col>
      <xdr:colOff>38100</xdr:colOff>
      <xdr:row>19</xdr:row>
      <xdr:rowOff>123825</xdr:rowOff>
    </xdr:to>
    <xdr:cxnSp macro="">
      <xdr:nvCxnSpPr>
        <xdr:cNvPr id="14" name="Rovná spojovacia šípka 13"/>
        <xdr:cNvCxnSpPr/>
      </xdr:nvCxnSpPr>
      <xdr:spPr>
        <a:xfrm>
          <a:off x="4962525" y="3590925"/>
          <a:ext cx="2857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24</xdr:row>
      <xdr:rowOff>161925</xdr:rowOff>
    </xdr:from>
    <xdr:to>
      <xdr:col>10</xdr:col>
      <xdr:colOff>142875</xdr:colOff>
      <xdr:row>26</xdr:row>
      <xdr:rowOff>38100</xdr:rowOff>
    </xdr:to>
    <xdr:sp macro="" textlink="">
      <xdr:nvSpPr>
        <xdr:cNvPr id="18" name="BlokTextu 17"/>
        <xdr:cNvSpPr txBox="1"/>
      </xdr:nvSpPr>
      <xdr:spPr>
        <a:xfrm>
          <a:off x="4171950" y="4457700"/>
          <a:ext cx="6858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/>
            <a:t>560 cm</a:t>
          </a:r>
        </a:p>
      </xdr:txBody>
    </xdr:sp>
    <xdr:clientData/>
  </xdr:twoCellAnchor>
  <xdr:twoCellAnchor>
    <xdr:from>
      <xdr:col>16</xdr:col>
      <xdr:colOff>114303</xdr:colOff>
      <xdr:row>12</xdr:row>
      <xdr:rowOff>19051</xdr:rowOff>
    </xdr:from>
    <xdr:to>
      <xdr:col>16</xdr:col>
      <xdr:colOff>342904</xdr:colOff>
      <xdr:row>15</xdr:row>
      <xdr:rowOff>85726</xdr:rowOff>
    </xdr:to>
    <xdr:sp macro="" textlink="">
      <xdr:nvSpPr>
        <xdr:cNvPr id="19" name="BlokTextu 18"/>
        <xdr:cNvSpPr txBox="1"/>
      </xdr:nvSpPr>
      <xdr:spPr>
        <a:xfrm rot="16200000">
          <a:off x="6191254" y="2381250"/>
          <a:ext cx="609600" cy="2286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810 cm</a:t>
          </a:r>
        </a:p>
      </xdr:txBody>
    </xdr:sp>
    <xdr:clientData/>
  </xdr:twoCellAnchor>
  <xdr:twoCellAnchor>
    <xdr:from>
      <xdr:col>8</xdr:col>
      <xdr:colOff>85725</xdr:colOff>
      <xdr:row>11</xdr:row>
      <xdr:rowOff>76200</xdr:rowOff>
    </xdr:from>
    <xdr:to>
      <xdr:col>10</xdr:col>
      <xdr:colOff>200025</xdr:colOff>
      <xdr:row>12</xdr:row>
      <xdr:rowOff>133350</xdr:rowOff>
    </xdr:to>
    <xdr:sp macro="" textlink="">
      <xdr:nvSpPr>
        <xdr:cNvPr id="20" name="BlokTextu 19"/>
        <xdr:cNvSpPr txBox="1"/>
      </xdr:nvSpPr>
      <xdr:spPr>
        <a:xfrm>
          <a:off x="4229100" y="2105025"/>
          <a:ext cx="6858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/>
            <a:t>175 cm</a:t>
          </a:r>
        </a:p>
      </xdr:txBody>
    </xdr:sp>
    <xdr:clientData/>
  </xdr:twoCellAnchor>
  <xdr:twoCellAnchor>
    <xdr:from>
      <xdr:col>10</xdr:col>
      <xdr:colOff>47624</xdr:colOff>
      <xdr:row>18</xdr:row>
      <xdr:rowOff>47624</xdr:rowOff>
    </xdr:from>
    <xdr:to>
      <xdr:col>12</xdr:col>
      <xdr:colOff>209550</xdr:colOff>
      <xdr:row>19</xdr:row>
      <xdr:rowOff>66674</xdr:rowOff>
    </xdr:to>
    <xdr:sp macro="" textlink="">
      <xdr:nvSpPr>
        <xdr:cNvPr id="21" name="BlokTextu 20"/>
        <xdr:cNvSpPr txBox="1"/>
      </xdr:nvSpPr>
      <xdr:spPr>
        <a:xfrm>
          <a:off x="4762499" y="3343274"/>
          <a:ext cx="657226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/>
            <a:t>10 cm</a:t>
          </a:r>
        </a:p>
      </xdr:txBody>
    </xdr:sp>
    <xdr:clientData/>
  </xdr:twoCellAnchor>
  <xdr:twoCellAnchor>
    <xdr:from>
      <xdr:col>12</xdr:col>
      <xdr:colOff>95250</xdr:colOff>
      <xdr:row>14</xdr:row>
      <xdr:rowOff>57151</xdr:rowOff>
    </xdr:from>
    <xdr:to>
      <xdr:col>13</xdr:col>
      <xdr:colOff>38100</xdr:colOff>
      <xdr:row>17</xdr:row>
      <xdr:rowOff>123826</xdr:rowOff>
    </xdr:to>
    <xdr:sp macro="" textlink="">
      <xdr:nvSpPr>
        <xdr:cNvPr id="22" name="BlokTextu 21"/>
        <xdr:cNvSpPr txBox="1"/>
      </xdr:nvSpPr>
      <xdr:spPr>
        <a:xfrm rot="16200000">
          <a:off x="5114925" y="2819401"/>
          <a:ext cx="6096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80 cm</a:t>
          </a:r>
        </a:p>
      </xdr:txBody>
    </xdr:sp>
    <xdr:clientData/>
  </xdr:twoCellAnchor>
  <xdr:twoCellAnchor>
    <xdr:from>
      <xdr:col>9</xdr:col>
      <xdr:colOff>190499</xdr:colOff>
      <xdr:row>5</xdr:row>
      <xdr:rowOff>133350</xdr:rowOff>
    </xdr:from>
    <xdr:to>
      <xdr:col>14</xdr:col>
      <xdr:colOff>266700</xdr:colOff>
      <xdr:row>8</xdr:row>
      <xdr:rowOff>95250</xdr:rowOff>
    </xdr:to>
    <xdr:sp macro="" textlink="">
      <xdr:nvSpPr>
        <xdr:cNvPr id="23" name="BlokTextu 22"/>
        <xdr:cNvSpPr txBox="1"/>
      </xdr:nvSpPr>
      <xdr:spPr>
        <a:xfrm>
          <a:off x="4200524" y="1076325"/>
          <a:ext cx="1600201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/>
            <a:t>okná</a:t>
          </a:r>
        </a:p>
        <a:p>
          <a:r>
            <a:rPr lang="sk-SK" sz="1200"/>
            <a:t>v</a:t>
          </a:r>
          <a:r>
            <a:rPr lang="sk-SK" sz="1200" baseline="0"/>
            <a:t> parapetu = 90 cm</a:t>
          </a:r>
          <a:endParaRPr lang="sk-SK" sz="1200"/>
        </a:p>
      </xdr:txBody>
    </xdr:sp>
    <xdr:clientData/>
  </xdr:twoCellAnchor>
  <xdr:twoCellAnchor>
    <xdr:from>
      <xdr:col>7</xdr:col>
      <xdr:colOff>276225</xdr:colOff>
      <xdr:row>5</xdr:row>
      <xdr:rowOff>66675</xdr:rowOff>
    </xdr:from>
    <xdr:to>
      <xdr:col>9</xdr:col>
      <xdr:colOff>47625</xdr:colOff>
      <xdr:row>7</xdr:row>
      <xdr:rowOff>47625</xdr:rowOff>
    </xdr:to>
    <xdr:cxnSp macro="">
      <xdr:nvCxnSpPr>
        <xdr:cNvPr id="27" name="Rovná spojovacia šípka 26"/>
        <xdr:cNvCxnSpPr/>
      </xdr:nvCxnSpPr>
      <xdr:spPr>
        <a:xfrm flipH="1" flipV="1">
          <a:off x="4133850" y="1009650"/>
          <a:ext cx="342900" cy="3429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26</xdr:row>
      <xdr:rowOff>104775</xdr:rowOff>
    </xdr:from>
    <xdr:to>
      <xdr:col>6</xdr:col>
      <xdr:colOff>0</xdr:colOff>
      <xdr:row>26</xdr:row>
      <xdr:rowOff>114300</xdr:rowOff>
    </xdr:to>
    <xdr:cxnSp macro="">
      <xdr:nvCxnSpPr>
        <xdr:cNvPr id="29" name="Rovná spojovacia šípka 28"/>
        <xdr:cNvCxnSpPr/>
      </xdr:nvCxnSpPr>
      <xdr:spPr>
        <a:xfrm flipH="1">
          <a:off x="904875" y="4762500"/>
          <a:ext cx="21145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25</xdr:row>
      <xdr:rowOff>0</xdr:rowOff>
    </xdr:from>
    <xdr:to>
      <xdr:col>4</xdr:col>
      <xdr:colOff>581025</xdr:colOff>
      <xdr:row>26</xdr:row>
      <xdr:rowOff>57150</xdr:rowOff>
    </xdr:to>
    <xdr:sp macro="" textlink="">
      <xdr:nvSpPr>
        <xdr:cNvPr id="30" name="BlokTextu 29"/>
        <xdr:cNvSpPr txBox="1"/>
      </xdr:nvSpPr>
      <xdr:spPr>
        <a:xfrm>
          <a:off x="1571625" y="4476750"/>
          <a:ext cx="8096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/>
            <a:t>205 cm</a:t>
          </a:r>
        </a:p>
      </xdr:txBody>
    </xdr:sp>
    <xdr:clientData/>
  </xdr:twoCellAnchor>
  <xdr:twoCellAnchor>
    <xdr:from>
      <xdr:col>3</xdr:col>
      <xdr:colOff>161925</xdr:colOff>
      <xdr:row>17</xdr:row>
      <xdr:rowOff>0</xdr:rowOff>
    </xdr:from>
    <xdr:to>
      <xdr:col>3</xdr:col>
      <xdr:colOff>161925</xdr:colOff>
      <xdr:row>22</xdr:row>
      <xdr:rowOff>171450</xdr:rowOff>
    </xdr:to>
    <xdr:cxnSp macro="">
      <xdr:nvCxnSpPr>
        <xdr:cNvPr id="32" name="Rovná spojovacia šípka 31"/>
        <xdr:cNvCxnSpPr/>
      </xdr:nvCxnSpPr>
      <xdr:spPr>
        <a:xfrm>
          <a:off x="1581150" y="3114675"/>
          <a:ext cx="0" cy="10763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11</xdr:row>
      <xdr:rowOff>0</xdr:rowOff>
    </xdr:from>
    <xdr:to>
      <xdr:col>3</xdr:col>
      <xdr:colOff>152400</xdr:colOff>
      <xdr:row>16</xdr:row>
      <xdr:rowOff>171450</xdr:rowOff>
    </xdr:to>
    <xdr:cxnSp macro="">
      <xdr:nvCxnSpPr>
        <xdr:cNvPr id="33" name="Rovná spojovacia šípka 32"/>
        <xdr:cNvCxnSpPr/>
      </xdr:nvCxnSpPr>
      <xdr:spPr>
        <a:xfrm>
          <a:off x="1571625" y="2028825"/>
          <a:ext cx="0" cy="10763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5</xdr:row>
      <xdr:rowOff>0</xdr:rowOff>
    </xdr:from>
    <xdr:to>
      <xdr:col>3</xdr:col>
      <xdr:colOff>152400</xdr:colOff>
      <xdr:row>10</xdr:row>
      <xdr:rowOff>171450</xdr:rowOff>
    </xdr:to>
    <xdr:cxnSp macro="">
      <xdr:nvCxnSpPr>
        <xdr:cNvPr id="34" name="Rovná spojovacia šípka 33"/>
        <xdr:cNvCxnSpPr/>
      </xdr:nvCxnSpPr>
      <xdr:spPr>
        <a:xfrm>
          <a:off x="1571625" y="942975"/>
          <a:ext cx="0" cy="10763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18</xdr:row>
      <xdr:rowOff>66676</xdr:rowOff>
    </xdr:from>
    <xdr:to>
      <xdr:col>3</xdr:col>
      <xdr:colOff>66675</xdr:colOff>
      <xdr:row>21</xdr:row>
      <xdr:rowOff>133351</xdr:rowOff>
    </xdr:to>
    <xdr:sp macro="" textlink="">
      <xdr:nvSpPr>
        <xdr:cNvPr id="35" name="BlokTextu 34"/>
        <xdr:cNvSpPr txBox="1"/>
      </xdr:nvSpPr>
      <xdr:spPr>
        <a:xfrm rot="16200000">
          <a:off x="1066800" y="3552826"/>
          <a:ext cx="6096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325 cm</a:t>
          </a:r>
        </a:p>
      </xdr:txBody>
    </xdr:sp>
    <xdr:clientData/>
  </xdr:twoCellAnchor>
  <xdr:twoCellAnchor>
    <xdr:from>
      <xdr:col>2</xdr:col>
      <xdr:colOff>323850</xdr:colOff>
      <xdr:row>12</xdr:row>
      <xdr:rowOff>76201</xdr:rowOff>
    </xdr:from>
    <xdr:to>
      <xdr:col>3</xdr:col>
      <xdr:colOff>57150</xdr:colOff>
      <xdr:row>15</xdr:row>
      <xdr:rowOff>142876</xdr:rowOff>
    </xdr:to>
    <xdr:sp macro="" textlink="">
      <xdr:nvSpPr>
        <xdr:cNvPr id="36" name="BlokTextu 35"/>
        <xdr:cNvSpPr txBox="1"/>
      </xdr:nvSpPr>
      <xdr:spPr>
        <a:xfrm rot="16200000">
          <a:off x="1057275" y="2476501"/>
          <a:ext cx="6096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160 cm</a:t>
          </a:r>
        </a:p>
      </xdr:txBody>
    </xdr:sp>
    <xdr:clientData/>
  </xdr:twoCellAnchor>
  <xdr:twoCellAnchor>
    <xdr:from>
      <xdr:col>2</xdr:col>
      <xdr:colOff>304800</xdr:colOff>
      <xdr:row>6</xdr:row>
      <xdr:rowOff>19051</xdr:rowOff>
    </xdr:from>
    <xdr:to>
      <xdr:col>3</xdr:col>
      <xdr:colOff>38100</xdr:colOff>
      <xdr:row>9</xdr:row>
      <xdr:rowOff>85726</xdr:rowOff>
    </xdr:to>
    <xdr:sp macro="" textlink="">
      <xdr:nvSpPr>
        <xdr:cNvPr id="37" name="BlokTextu 36"/>
        <xdr:cNvSpPr txBox="1"/>
      </xdr:nvSpPr>
      <xdr:spPr>
        <a:xfrm rot="16200000">
          <a:off x="1038225" y="1333501"/>
          <a:ext cx="6096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325 cm</a:t>
          </a:r>
        </a:p>
      </xdr:txBody>
    </xdr:sp>
    <xdr:clientData/>
  </xdr:twoCellAnchor>
  <xdr:twoCellAnchor>
    <xdr:from>
      <xdr:col>13</xdr:col>
      <xdr:colOff>276225</xdr:colOff>
      <xdr:row>13</xdr:row>
      <xdr:rowOff>47625</xdr:rowOff>
    </xdr:from>
    <xdr:to>
      <xdr:col>14</xdr:col>
      <xdr:colOff>628650</xdr:colOff>
      <xdr:row>13</xdr:row>
      <xdr:rowOff>47625</xdr:rowOff>
    </xdr:to>
    <xdr:cxnSp macro="">
      <xdr:nvCxnSpPr>
        <xdr:cNvPr id="38" name="Rovná spojovacia šípka 37"/>
        <xdr:cNvCxnSpPr/>
      </xdr:nvCxnSpPr>
      <xdr:spPr>
        <a:xfrm>
          <a:off x="5772150" y="2438400"/>
          <a:ext cx="6381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247649</xdr:colOff>
      <xdr:row>12</xdr:row>
      <xdr:rowOff>9525</xdr:rowOff>
    </xdr:from>
    <xdr:to>
      <xdr:col>14</xdr:col>
      <xdr:colOff>619125</xdr:colOff>
      <xdr:row>13</xdr:row>
      <xdr:rowOff>19049</xdr:rowOff>
    </xdr:to>
    <xdr:sp macro="" textlink="">
      <xdr:nvSpPr>
        <xdr:cNvPr id="40" name="BlokTextu 39"/>
        <xdr:cNvSpPr txBox="1"/>
      </xdr:nvSpPr>
      <xdr:spPr>
        <a:xfrm>
          <a:off x="5743574" y="2219325"/>
          <a:ext cx="657226" cy="190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/>
            <a:t>75 cm</a:t>
          </a:r>
        </a:p>
      </xdr:txBody>
    </xdr:sp>
    <xdr:clientData/>
  </xdr:twoCellAnchor>
  <xdr:twoCellAnchor>
    <xdr:from>
      <xdr:col>12</xdr:col>
      <xdr:colOff>123825</xdr:colOff>
      <xdr:row>23</xdr:row>
      <xdr:rowOff>85725</xdr:rowOff>
    </xdr:from>
    <xdr:to>
      <xdr:col>13</xdr:col>
      <xdr:colOff>95250</xdr:colOff>
      <xdr:row>25</xdr:row>
      <xdr:rowOff>171450</xdr:rowOff>
    </xdr:to>
    <xdr:sp macro="" textlink="">
      <xdr:nvSpPr>
        <xdr:cNvPr id="41" name="Šípka nahor 40"/>
        <xdr:cNvSpPr/>
      </xdr:nvSpPr>
      <xdr:spPr>
        <a:xfrm>
          <a:off x="4953000" y="4562475"/>
          <a:ext cx="257175" cy="361950"/>
        </a:xfrm>
        <a:prstGeom prst="up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219073</xdr:colOff>
      <xdr:row>6</xdr:row>
      <xdr:rowOff>28575</xdr:rowOff>
    </xdr:from>
    <xdr:to>
      <xdr:col>5</xdr:col>
      <xdr:colOff>323849</xdr:colOff>
      <xdr:row>8</xdr:row>
      <xdr:rowOff>342901</xdr:rowOff>
    </xdr:to>
    <xdr:sp macro="" textlink="">
      <xdr:nvSpPr>
        <xdr:cNvPr id="25" name="BlokTextu 24"/>
        <xdr:cNvSpPr txBox="1"/>
      </xdr:nvSpPr>
      <xdr:spPr>
        <a:xfrm>
          <a:off x="1581148" y="1152525"/>
          <a:ext cx="1152526" cy="6762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/>
            <a:t>miestnosť-</a:t>
          </a:r>
        </a:p>
        <a:p>
          <a:r>
            <a:rPr lang="sk-SK" sz="1200"/>
            <a:t>len maľovanie</a:t>
          </a:r>
        </a:p>
        <a:p>
          <a:r>
            <a:rPr lang="sk-SK" sz="1200"/>
            <a:t>nad obkladom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88"/>
  <sheetViews>
    <sheetView zoomScaleNormal="100" workbookViewId="0">
      <selection activeCell="E37" activeCellId="1" sqref="M35:N35 E37"/>
    </sheetView>
  </sheetViews>
  <sheetFormatPr defaultRowHeight="14.25"/>
  <cols>
    <col min="1" max="1" width="8.19921875" customWidth="1"/>
    <col min="2" max="2" width="0.8984375" customWidth="1"/>
    <col min="3" max="3" width="5.19921875" customWidth="1"/>
    <col min="4" max="4" width="3.59765625" customWidth="1"/>
    <col min="5" max="5" width="7.3984375" customWidth="1"/>
    <col min="6" max="6" width="3.796875" customWidth="1"/>
    <col min="7" max="7" width="7.8984375" customWidth="1"/>
    <col min="8" max="11" width="3" customWidth="1"/>
    <col min="12" max="12" width="1.69921875" customWidth="1"/>
    <col min="13" max="13" width="3" customWidth="1"/>
    <col min="14" max="14" width="5.296875" customWidth="1"/>
    <col min="15" max="15" width="6.69921875" customWidth="1"/>
    <col min="16" max="16" width="1" customWidth="1"/>
    <col min="17" max="17" width="4.5" customWidth="1"/>
    <col min="18" max="18" width="1.19921875" customWidth="1"/>
  </cols>
  <sheetData>
    <row r="1" spans="1:16" ht="21.75" customHeight="1" thickBot="1">
      <c r="A1" s="3" t="s">
        <v>0</v>
      </c>
      <c r="B1" s="1"/>
      <c r="C1" s="3"/>
      <c r="D1" s="3"/>
      <c r="E1" s="3" t="s">
        <v>1</v>
      </c>
      <c r="F1" s="1"/>
      <c r="G1" s="3"/>
      <c r="H1" s="3"/>
      <c r="I1" s="3"/>
      <c r="J1" s="3"/>
      <c r="K1" s="3"/>
      <c r="L1" s="3"/>
      <c r="M1" s="3"/>
      <c r="N1" s="3"/>
      <c r="O1" s="1"/>
      <c r="P1" s="2"/>
    </row>
    <row r="2" spans="1:16" ht="15" thickTop="1"/>
    <row r="3" spans="1:16">
      <c r="A3" s="46">
        <f ca="1">TODAY()</f>
        <v>44505</v>
      </c>
    </row>
    <row r="4" spans="1:16" ht="9" customHeight="1" thickBot="1"/>
    <row r="5" spans="1:16" ht="8.25" customHeight="1" thickBot="1">
      <c r="B5" s="18"/>
      <c r="C5" s="19"/>
      <c r="D5" s="19"/>
      <c r="E5" s="19"/>
      <c r="F5" s="19"/>
      <c r="G5" s="26"/>
      <c r="H5" s="26"/>
      <c r="I5" s="27"/>
      <c r="J5" s="28"/>
      <c r="K5" s="26"/>
      <c r="L5" s="27"/>
      <c r="M5" s="27"/>
      <c r="N5" s="28"/>
      <c r="O5" s="28"/>
      <c r="P5" s="20"/>
    </row>
    <row r="6" spans="1:16">
      <c r="B6" s="21"/>
      <c r="C6" s="4"/>
      <c r="D6" s="5"/>
      <c r="E6" s="5"/>
      <c r="F6" s="6"/>
      <c r="G6" s="8"/>
      <c r="H6" s="8"/>
      <c r="I6" s="8"/>
      <c r="J6" s="8"/>
      <c r="K6" s="8"/>
      <c r="L6" s="8"/>
      <c r="M6" s="8"/>
      <c r="N6" s="8"/>
      <c r="O6" s="9"/>
      <c r="P6" s="22"/>
    </row>
    <row r="7" spans="1:16">
      <c r="B7" s="21"/>
      <c r="C7" s="7"/>
      <c r="D7" s="8"/>
      <c r="E7" s="8"/>
      <c r="F7" s="9"/>
      <c r="G7" s="8"/>
      <c r="H7" s="8"/>
      <c r="I7" s="8"/>
      <c r="J7" s="8"/>
      <c r="K7" s="8"/>
      <c r="L7" s="8"/>
      <c r="M7" s="8"/>
      <c r="N7" s="8"/>
      <c r="O7" s="9"/>
      <c r="P7" s="22"/>
    </row>
    <row r="8" spans="1:16">
      <c r="B8" s="21"/>
      <c r="C8" s="7"/>
      <c r="D8" s="8"/>
      <c r="E8" s="8"/>
      <c r="F8" s="9"/>
      <c r="G8" s="8"/>
      <c r="H8" s="8"/>
      <c r="I8" s="8"/>
      <c r="J8" s="8"/>
      <c r="K8" s="8"/>
      <c r="L8" s="8"/>
      <c r="M8" s="8"/>
      <c r="N8" s="8"/>
      <c r="O8" s="9"/>
      <c r="P8" s="22"/>
    </row>
    <row r="9" spans="1:16" ht="32.25" customHeight="1">
      <c r="B9" s="21"/>
      <c r="C9" s="7"/>
      <c r="D9" s="8"/>
      <c r="E9" s="8"/>
      <c r="F9" s="9"/>
      <c r="G9" s="8"/>
      <c r="H9" s="8"/>
      <c r="I9" s="8"/>
      <c r="J9" s="8"/>
      <c r="K9" s="8"/>
      <c r="L9" s="8"/>
      <c r="M9" s="8"/>
      <c r="N9" s="8"/>
      <c r="O9" s="9"/>
      <c r="P9" s="22"/>
    </row>
    <row r="10" spans="1:16">
      <c r="B10" s="21"/>
      <c r="C10" s="7"/>
      <c r="D10" s="8"/>
      <c r="E10" s="8"/>
      <c r="F10" s="9"/>
      <c r="G10" s="8"/>
      <c r="H10" s="8"/>
      <c r="I10" s="8"/>
      <c r="J10" s="8"/>
      <c r="K10" s="8"/>
      <c r="L10" s="8"/>
      <c r="M10" s="8"/>
      <c r="N10" s="8"/>
      <c r="O10" s="9"/>
      <c r="P10" s="22"/>
    </row>
    <row r="11" spans="1:16">
      <c r="B11" s="21"/>
      <c r="C11" s="10"/>
      <c r="D11" s="11"/>
      <c r="E11" s="8"/>
      <c r="F11" s="12"/>
      <c r="G11" s="8"/>
      <c r="H11" s="8"/>
      <c r="I11" s="8"/>
      <c r="J11" s="8"/>
      <c r="K11" s="8"/>
      <c r="L11" s="8"/>
      <c r="M11" s="8"/>
      <c r="N11" s="8"/>
      <c r="O11" s="9"/>
      <c r="P11" s="22"/>
    </row>
    <row r="12" spans="1:16" ht="11.25" customHeight="1" thickBot="1">
      <c r="B12" s="21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5"/>
      <c r="P12" s="22"/>
    </row>
    <row r="13" spans="1:16">
      <c r="B13" s="19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  <c r="P13" s="22"/>
    </row>
    <row r="14" spans="1:16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  <c r="P14" s="22"/>
    </row>
    <row r="15" spans="1:16">
      <c r="B15" s="8"/>
      <c r="C15" s="8"/>
      <c r="D15" s="8"/>
      <c r="E15" s="8"/>
      <c r="F15" s="8"/>
      <c r="G15" s="8"/>
      <c r="H15" s="13"/>
      <c r="I15" s="14"/>
      <c r="J15" s="14"/>
      <c r="K15" s="14"/>
      <c r="L15" s="6"/>
      <c r="M15" s="8"/>
      <c r="N15" s="8"/>
      <c r="O15" s="9"/>
      <c r="P15" s="22"/>
    </row>
    <row r="16" spans="1:16" ht="15" thickBot="1">
      <c r="B16" s="24"/>
      <c r="C16" s="8"/>
      <c r="D16" s="8"/>
      <c r="E16" s="8"/>
      <c r="F16" s="8"/>
      <c r="G16" s="8"/>
      <c r="H16" s="8"/>
      <c r="I16" s="8"/>
      <c r="J16" s="8"/>
      <c r="K16" s="8"/>
      <c r="L16" s="16"/>
      <c r="M16" s="8"/>
      <c r="N16" s="8"/>
      <c r="O16" s="9"/>
      <c r="P16" s="22"/>
    </row>
    <row r="17" spans="2:20" ht="9" customHeight="1">
      <c r="B17" s="21"/>
      <c r="C17" s="7"/>
      <c r="D17" s="8"/>
      <c r="E17" s="8"/>
      <c r="F17" s="8"/>
      <c r="G17" s="8"/>
      <c r="H17" s="8"/>
      <c r="I17" s="8"/>
      <c r="J17" s="8"/>
      <c r="K17" s="8"/>
      <c r="L17" s="16"/>
      <c r="M17" s="8"/>
      <c r="N17" s="8"/>
      <c r="O17" s="9"/>
      <c r="P17" s="22"/>
    </row>
    <row r="18" spans="2:20">
      <c r="B18" s="21"/>
      <c r="C18" s="4"/>
      <c r="D18" s="5"/>
      <c r="E18" s="8"/>
      <c r="F18" s="6"/>
      <c r="G18" s="8"/>
      <c r="H18" s="8"/>
      <c r="I18" s="8"/>
      <c r="J18" s="8"/>
      <c r="K18" s="8"/>
      <c r="L18" s="17"/>
      <c r="M18" s="8"/>
      <c r="N18" s="8"/>
      <c r="O18" s="9"/>
      <c r="P18" s="22"/>
    </row>
    <row r="19" spans="2:20">
      <c r="B19" s="21"/>
      <c r="C19" s="7"/>
      <c r="D19" s="8"/>
      <c r="E19" s="8"/>
      <c r="F19" s="9"/>
      <c r="G19" s="8"/>
      <c r="H19" s="8"/>
      <c r="I19" s="8"/>
      <c r="J19" s="8"/>
      <c r="K19" s="8"/>
      <c r="L19" s="8"/>
      <c r="M19" s="8"/>
      <c r="N19" s="8"/>
      <c r="O19" s="9"/>
      <c r="P19" s="22"/>
    </row>
    <row r="20" spans="2:20">
      <c r="B20" s="21"/>
      <c r="C20" s="7"/>
      <c r="D20" s="8"/>
      <c r="E20" s="8"/>
      <c r="F20" s="9"/>
      <c r="G20" s="8"/>
      <c r="H20" s="8"/>
      <c r="I20" s="8"/>
      <c r="J20" s="8"/>
      <c r="K20" s="8"/>
      <c r="L20" s="8"/>
      <c r="M20" s="8"/>
      <c r="N20" s="8"/>
      <c r="O20" s="9"/>
      <c r="P20" s="22"/>
    </row>
    <row r="21" spans="2:20" ht="31.5" customHeight="1">
      <c r="B21" s="21"/>
      <c r="C21" s="7"/>
      <c r="D21" s="8"/>
      <c r="E21" s="8"/>
      <c r="F21" s="9"/>
      <c r="G21" s="8"/>
      <c r="H21" s="8"/>
      <c r="I21" s="8"/>
      <c r="J21" s="8"/>
      <c r="K21" s="8"/>
      <c r="L21" s="8"/>
      <c r="M21" s="8"/>
      <c r="N21" s="8"/>
      <c r="O21" s="9"/>
      <c r="P21" s="22"/>
    </row>
    <row r="22" spans="2:20">
      <c r="B22" s="21"/>
      <c r="C22" s="7"/>
      <c r="D22" s="8"/>
      <c r="E22" s="8"/>
      <c r="F22" s="9"/>
      <c r="G22" s="8"/>
      <c r="H22" s="8"/>
      <c r="I22" s="8"/>
      <c r="J22" s="8"/>
      <c r="K22" s="8"/>
      <c r="L22" s="8"/>
      <c r="M22" s="8"/>
      <c r="N22" s="8"/>
      <c r="O22" s="9"/>
      <c r="P22" s="22"/>
    </row>
    <row r="23" spans="2:20">
      <c r="B23" s="21"/>
      <c r="C23" s="10"/>
      <c r="D23" s="11"/>
      <c r="E23" s="11"/>
      <c r="F23" s="12"/>
      <c r="G23" s="11"/>
      <c r="H23" s="11"/>
      <c r="I23" s="11"/>
      <c r="J23" s="11"/>
      <c r="K23" s="11"/>
      <c r="L23" s="8"/>
      <c r="M23" s="8"/>
      <c r="N23" s="8"/>
      <c r="O23" s="12"/>
      <c r="P23" s="22"/>
    </row>
    <row r="24" spans="2:20" ht="7.5" customHeight="1" thickBo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1"/>
      <c r="M24" s="8"/>
      <c r="N24" s="22"/>
      <c r="O24" s="24"/>
      <c r="P24" s="25"/>
    </row>
    <row r="27" spans="2:20">
      <c r="T27">
        <f>5.6*1.85</f>
        <v>10.36</v>
      </c>
    </row>
    <row r="28" spans="2:20">
      <c r="T28">
        <f>5.6*1.85</f>
        <v>10.36</v>
      </c>
    </row>
    <row r="29" spans="2:20">
      <c r="H29" t="s">
        <v>15</v>
      </c>
      <c r="T29">
        <f>8.1*1.85</f>
        <v>14.984999999999999</v>
      </c>
    </row>
    <row r="30" spans="2:20">
      <c r="H30" t="s">
        <v>17</v>
      </c>
      <c r="T30">
        <f>8.1*1.85</f>
        <v>14.984999999999999</v>
      </c>
    </row>
    <row r="31" spans="2:20">
      <c r="H31" t="s">
        <v>16</v>
      </c>
    </row>
    <row r="32" spans="2:20" ht="6" customHeight="1"/>
    <row r="33" spans="1:17">
      <c r="A33" s="32" t="s">
        <v>2</v>
      </c>
      <c r="C33" t="s">
        <v>3</v>
      </c>
      <c r="E33">
        <f>5.6*8.1</f>
        <v>45.359999999999992</v>
      </c>
      <c r="F33" t="s">
        <v>7</v>
      </c>
      <c r="H33" t="s">
        <v>19</v>
      </c>
      <c r="M33" s="110">
        <f>2.05*3.25*2</f>
        <v>13.324999999999999</v>
      </c>
      <c r="N33" s="110"/>
    </row>
    <row r="34" spans="1:17">
      <c r="C34" s="29" t="s">
        <v>4</v>
      </c>
      <c r="E34" s="29">
        <f>-1.75*0.1</f>
        <v>-0.17500000000000002</v>
      </c>
      <c r="H34" t="s">
        <v>18</v>
      </c>
      <c r="M34" s="111">
        <f>1.6*2.05</f>
        <v>3.28</v>
      </c>
      <c r="N34" s="111"/>
      <c r="O34" s="11"/>
    </row>
    <row r="35" spans="1:17">
      <c r="C35" s="29" t="s">
        <v>5</v>
      </c>
      <c r="E35" s="29">
        <f>-0.8*0.1</f>
        <v>-8.0000000000000016E-2</v>
      </c>
      <c r="M35" s="112">
        <f>SUM(M33:N34)</f>
        <v>16.605</v>
      </c>
      <c r="N35" s="112"/>
      <c r="O35" s="32" t="s">
        <v>7</v>
      </c>
    </row>
    <row r="36" spans="1:17">
      <c r="C36" s="29" t="s">
        <v>6</v>
      </c>
      <c r="E36" s="34">
        <f>-0.75*0.1</f>
        <v>-7.5000000000000011E-2</v>
      </c>
      <c r="F36" s="11"/>
    </row>
    <row r="37" spans="1:17">
      <c r="E37" s="31">
        <f>SUM(E33:E36)</f>
        <v>45.029999999999994</v>
      </c>
      <c r="F37" s="32" t="s">
        <v>7</v>
      </c>
    </row>
    <row r="38" spans="1:17">
      <c r="E38" s="31"/>
      <c r="F38" s="32"/>
    </row>
    <row r="39" spans="1:17">
      <c r="A39" s="32" t="s">
        <v>20</v>
      </c>
      <c r="E39" s="31"/>
      <c r="F39" s="32"/>
      <c r="H39" s="109">
        <f>E37+M35</f>
        <v>61.634999999999991</v>
      </c>
      <c r="I39" s="109"/>
      <c r="J39" s="35" t="s">
        <v>7</v>
      </c>
    </row>
    <row r="41" spans="1:17">
      <c r="A41" s="113" t="s">
        <v>21</v>
      </c>
      <c r="C41" s="33" t="s">
        <v>8</v>
      </c>
      <c r="G41" s="33">
        <f>5.6*1.85</f>
        <v>10.36</v>
      </c>
      <c r="J41" t="s">
        <v>34</v>
      </c>
      <c r="O41">
        <f>2.05*1.85*2</f>
        <v>7.585</v>
      </c>
    </row>
    <row r="42" spans="1:17">
      <c r="A42" s="113"/>
      <c r="C42" s="29" t="s">
        <v>33</v>
      </c>
      <c r="G42" s="29">
        <f>-0.8*2</f>
        <v>-1.6</v>
      </c>
      <c r="J42" t="s">
        <v>14</v>
      </c>
      <c r="O42">
        <f>3.25*1.85*2</f>
        <v>12.025</v>
      </c>
    </row>
    <row r="43" spans="1:17">
      <c r="C43" s="33" t="s">
        <v>9</v>
      </c>
      <c r="G43" s="33">
        <f>8.1*1.85</f>
        <v>14.984999999999999</v>
      </c>
      <c r="J43" s="29" t="s">
        <v>23</v>
      </c>
      <c r="O43" s="36">
        <f>-0.85*3</f>
        <v>-2.5499999999999998</v>
      </c>
    </row>
    <row r="44" spans="1:17">
      <c r="C44" s="33" t="s">
        <v>12</v>
      </c>
      <c r="G44" s="33">
        <f>0.75*1.85*2</f>
        <v>2.7750000000000004</v>
      </c>
      <c r="J44" t="s">
        <v>34</v>
      </c>
      <c r="O44">
        <f>2.05*1.85*2</f>
        <v>7.585</v>
      </c>
    </row>
    <row r="45" spans="1:17">
      <c r="C45" t="s">
        <v>10</v>
      </c>
      <c r="G45">
        <f>5.6*0.9</f>
        <v>5.04</v>
      </c>
      <c r="J45" s="29" t="s">
        <v>22</v>
      </c>
      <c r="O45" s="36">
        <f>-0.85*3*2</f>
        <v>-5.0999999999999996</v>
      </c>
    </row>
    <row r="46" spans="1:17">
      <c r="C46" t="s">
        <v>14</v>
      </c>
      <c r="G46">
        <f>3.25*1.85*2</f>
        <v>12.025</v>
      </c>
      <c r="J46" t="s">
        <v>34</v>
      </c>
    </row>
    <row r="47" spans="1:17">
      <c r="C47" t="s">
        <v>13</v>
      </c>
      <c r="G47">
        <f>1.75*1.85*2</f>
        <v>6.4750000000000005</v>
      </c>
      <c r="J47" t="s">
        <v>14</v>
      </c>
    </row>
    <row r="48" spans="1:17">
      <c r="C48" t="s">
        <v>11</v>
      </c>
      <c r="G48" s="11">
        <f>0.8*1.85</f>
        <v>1.4800000000000002</v>
      </c>
      <c r="H48" s="11"/>
      <c r="J48" s="29" t="s">
        <v>23</v>
      </c>
      <c r="O48" s="37"/>
      <c r="P48" s="11"/>
      <c r="Q48" s="11"/>
    </row>
    <row r="49" spans="1:17">
      <c r="G49" s="32">
        <f>SUM(G41:G48)</f>
        <v>51.539999999999992</v>
      </c>
      <c r="H49" s="32" t="s">
        <v>7</v>
      </c>
      <c r="O49" s="32">
        <f>SUM(O41:O48)</f>
        <v>19.545000000000002</v>
      </c>
      <c r="P49" s="32"/>
      <c r="Q49" s="32" t="s">
        <v>7</v>
      </c>
    </row>
    <row r="51" spans="1:17">
      <c r="A51" s="32" t="s">
        <v>24</v>
      </c>
      <c r="E51" s="31"/>
      <c r="F51" s="32"/>
      <c r="H51" s="109">
        <f>G49+O49</f>
        <v>71.084999999999994</v>
      </c>
      <c r="I51" s="109"/>
      <c r="J51" s="35" t="s">
        <v>7</v>
      </c>
    </row>
    <row r="53" spans="1:17" ht="18" customHeight="1">
      <c r="A53" s="108" t="s">
        <v>25</v>
      </c>
      <c r="B53" s="38"/>
      <c r="C53" s="33" t="s">
        <v>26</v>
      </c>
      <c r="G53" s="33">
        <f>5.6*1.15</f>
        <v>6.4399999999999995</v>
      </c>
      <c r="J53" t="s">
        <v>36</v>
      </c>
      <c r="O53">
        <f>2.05*1.15*2</f>
        <v>4.714999999999999</v>
      </c>
    </row>
    <row r="54" spans="1:17">
      <c r="A54" s="108"/>
      <c r="B54" s="38"/>
      <c r="C54" s="29" t="s">
        <v>27</v>
      </c>
      <c r="G54" s="29">
        <f>-0.8*0.15</f>
        <v>-0.12</v>
      </c>
      <c r="J54" t="s">
        <v>30</v>
      </c>
      <c r="O54">
        <f>3.25*1.15*2</f>
        <v>7.4749999999999996</v>
      </c>
    </row>
    <row r="55" spans="1:17">
      <c r="A55" s="108"/>
      <c r="C55" s="33" t="s">
        <v>28</v>
      </c>
      <c r="G55" s="33">
        <f>8.1*1.15</f>
        <v>9.3149999999999995</v>
      </c>
      <c r="J55" s="29"/>
      <c r="O55" s="36"/>
    </row>
    <row r="56" spans="1:17">
      <c r="A56" s="108"/>
      <c r="C56" s="33" t="s">
        <v>29</v>
      </c>
      <c r="G56" s="33">
        <f>0.75*1.15*2</f>
        <v>1.7249999999999999</v>
      </c>
      <c r="J56" t="s">
        <v>36</v>
      </c>
      <c r="O56">
        <f>2.05*1.15*2</f>
        <v>4.714999999999999</v>
      </c>
    </row>
    <row r="57" spans="1:17">
      <c r="A57" s="108"/>
      <c r="C57" t="s">
        <v>30</v>
      </c>
      <c r="G57">
        <f>3.25*1.15*2</f>
        <v>7.4749999999999996</v>
      </c>
      <c r="J57" s="29"/>
      <c r="O57" s="36"/>
    </row>
    <row r="58" spans="1:17">
      <c r="C58" t="s">
        <v>31</v>
      </c>
      <c r="G58">
        <f>1.75*1.15*2</f>
        <v>4.0249999999999995</v>
      </c>
      <c r="J58" t="s">
        <v>36</v>
      </c>
      <c r="O58">
        <f>2.05*1.15*2</f>
        <v>4.714999999999999</v>
      </c>
    </row>
    <row r="59" spans="1:17">
      <c r="C59" t="s">
        <v>32</v>
      </c>
      <c r="G59" s="11">
        <f>0.8*1.15</f>
        <v>0.91999999999999993</v>
      </c>
      <c r="H59" s="11"/>
      <c r="J59" t="s">
        <v>30</v>
      </c>
      <c r="O59">
        <f>3.25*1.15*2</f>
        <v>7.4749999999999996</v>
      </c>
    </row>
    <row r="60" spans="1:17">
      <c r="G60" s="32">
        <f>SUM(G53:G59)</f>
        <v>29.78</v>
      </c>
      <c r="H60" s="32" t="s">
        <v>7</v>
      </c>
      <c r="J60" s="29"/>
      <c r="O60" s="37"/>
      <c r="P60" s="11"/>
      <c r="Q60" s="11"/>
    </row>
    <row r="61" spans="1:17">
      <c r="O61" s="31">
        <f>SUM(O53:O60)</f>
        <v>29.094999999999999</v>
      </c>
      <c r="P61" s="32"/>
      <c r="Q61" s="32" t="s">
        <v>7</v>
      </c>
    </row>
    <row r="63" spans="1:17">
      <c r="A63" s="32" t="s">
        <v>35</v>
      </c>
      <c r="E63" s="31"/>
      <c r="F63" s="32"/>
      <c r="H63" s="39"/>
      <c r="I63" s="109">
        <f>G60+O61</f>
        <v>58.875</v>
      </c>
      <c r="J63" s="109"/>
      <c r="K63" s="35" t="s">
        <v>7</v>
      </c>
      <c r="L63" s="40"/>
    </row>
    <row r="65" spans="1:17">
      <c r="A65" t="s">
        <v>39</v>
      </c>
    </row>
    <row r="66" spans="1:17">
      <c r="N66" s="44" t="s">
        <v>52</v>
      </c>
      <c r="O66" s="43">
        <v>15</v>
      </c>
      <c r="P66" s="40"/>
      <c r="Q66" s="35" t="s">
        <v>42</v>
      </c>
    </row>
    <row r="67" spans="1:17">
      <c r="N67" s="40" t="s">
        <v>40</v>
      </c>
      <c r="O67" s="45">
        <f>5.6+8.1+2.05+2.05+1.75+1.75+0.8+0.8+0.75+0.75-0.8+3.25+3.25+2.05+2.05-0.85+3.25+3.25-0.85-0.85+3.25+3.25+2.05+2.05-0.85</f>
        <v>47.899999999999984</v>
      </c>
      <c r="P67" s="40"/>
      <c r="Q67" s="35" t="s">
        <v>41</v>
      </c>
    </row>
    <row r="69" spans="1:17">
      <c r="A69" s="32" t="s">
        <v>37</v>
      </c>
      <c r="D69" t="s">
        <v>53</v>
      </c>
    </row>
    <row r="71" spans="1:17">
      <c r="A71" s="32" t="s">
        <v>38</v>
      </c>
    </row>
    <row r="72" spans="1:17">
      <c r="A72" t="s">
        <v>43</v>
      </c>
      <c r="F72">
        <v>2</v>
      </c>
      <c r="G72" t="s">
        <v>44</v>
      </c>
    </row>
    <row r="73" spans="1:17">
      <c r="A73" s="41" t="s">
        <v>45</v>
      </c>
      <c r="F73">
        <v>3</v>
      </c>
      <c r="G73" t="s">
        <v>44</v>
      </c>
    </row>
    <row r="74" spans="1:17">
      <c r="A74" t="s">
        <v>46</v>
      </c>
      <c r="F74">
        <v>1</v>
      </c>
      <c r="G74" t="s">
        <v>44</v>
      </c>
    </row>
    <row r="75" spans="1:17">
      <c r="A75" t="s">
        <v>47</v>
      </c>
      <c r="F75">
        <v>1</v>
      </c>
      <c r="G75" t="s">
        <v>44</v>
      </c>
    </row>
    <row r="76" spans="1:17">
      <c r="A76" t="s">
        <v>48</v>
      </c>
      <c r="F76">
        <v>5</v>
      </c>
      <c r="G76" t="s">
        <v>44</v>
      </c>
    </row>
    <row r="77" spans="1:17">
      <c r="A77" t="s">
        <v>49</v>
      </c>
      <c r="F77">
        <v>1</v>
      </c>
      <c r="G77" t="s">
        <v>44</v>
      </c>
    </row>
    <row r="78" spans="1:17">
      <c r="A78" t="s">
        <v>50</v>
      </c>
      <c r="F78">
        <v>1</v>
      </c>
      <c r="G78" t="s">
        <v>44</v>
      </c>
    </row>
    <row r="79" spans="1:17">
      <c r="A79" t="s">
        <v>51</v>
      </c>
      <c r="F79">
        <v>10</v>
      </c>
      <c r="G79" t="s">
        <v>44</v>
      </c>
    </row>
    <row r="80" spans="1:17">
      <c r="A80" s="40" t="s">
        <v>58</v>
      </c>
      <c r="B80" s="40"/>
      <c r="C80" s="40"/>
      <c r="D80" s="40"/>
      <c r="E80" s="40"/>
      <c r="F80" s="40">
        <v>1</v>
      </c>
      <c r="G80" s="40" t="s">
        <v>44</v>
      </c>
    </row>
    <row r="82" spans="1:15">
      <c r="A82" s="32" t="s">
        <v>54</v>
      </c>
      <c r="I82" t="s">
        <v>55</v>
      </c>
      <c r="N82" s="30">
        <f>11.2+1.6+50</f>
        <v>62.8</v>
      </c>
      <c r="O82" t="s">
        <v>7</v>
      </c>
    </row>
    <row r="83" spans="1:15">
      <c r="A83" s="32"/>
      <c r="N83" s="30"/>
    </row>
    <row r="84" spans="1:15">
      <c r="A84" s="32" t="s">
        <v>56</v>
      </c>
      <c r="L84" t="s">
        <v>57</v>
      </c>
      <c r="N84" s="42">
        <v>61.64</v>
      </c>
      <c r="O84" s="42" t="s">
        <v>7</v>
      </c>
    </row>
    <row r="86" spans="1:15">
      <c r="A86" s="32" t="s">
        <v>59</v>
      </c>
      <c r="F86">
        <v>1</v>
      </c>
      <c r="G86" t="s">
        <v>57</v>
      </c>
    </row>
    <row r="88" spans="1:15">
      <c r="A88" s="32" t="s">
        <v>60</v>
      </c>
      <c r="F88">
        <v>1</v>
      </c>
      <c r="G88" t="s">
        <v>57</v>
      </c>
    </row>
  </sheetData>
  <mergeCells count="8">
    <mergeCell ref="A53:A57"/>
    <mergeCell ref="I63:J63"/>
    <mergeCell ref="M33:N33"/>
    <mergeCell ref="M34:N34"/>
    <mergeCell ref="M35:N35"/>
    <mergeCell ref="H39:I39"/>
    <mergeCell ref="A41:A42"/>
    <mergeCell ref="H51:I51"/>
  </mergeCells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7"/>
  <sheetViews>
    <sheetView showGridLines="0" tabSelected="1" workbookViewId="0">
      <selection activeCell="J14" sqref="J14"/>
    </sheetView>
  </sheetViews>
  <sheetFormatPr defaultColWidth="6.296875" defaultRowHeight="12" customHeight="1"/>
  <cols>
    <col min="1" max="1" width="2.3984375" style="51" customWidth="1"/>
    <col min="2" max="2" width="7.3984375" style="50" hidden="1" customWidth="1"/>
    <col min="3" max="3" width="48.69921875" style="50" customWidth="1"/>
    <col min="4" max="4" width="3.296875" style="49" customWidth="1"/>
    <col min="5" max="5" width="6.296875" style="94" customWidth="1"/>
    <col min="6" max="6" width="6.8984375" style="48" customWidth="1"/>
    <col min="7" max="7" width="10.69921875" style="48" customWidth="1"/>
    <col min="8" max="8" width="8.296875" style="48" hidden="1" customWidth="1"/>
    <col min="9" max="16384" width="6.296875" style="47"/>
  </cols>
  <sheetData>
    <row r="1" spans="1:8" s="55" customFormat="1" ht="30" customHeight="1">
      <c r="A1" s="114" t="s">
        <v>89</v>
      </c>
      <c r="B1" s="114"/>
      <c r="C1" s="114"/>
      <c r="D1" s="114"/>
      <c r="E1" s="114"/>
      <c r="F1" s="114"/>
      <c r="G1" s="114"/>
      <c r="H1" s="114"/>
    </row>
    <row r="2" spans="1:8" s="55" customFormat="1" ht="12.75" customHeight="1">
      <c r="A2" s="101" t="s">
        <v>90</v>
      </c>
      <c r="B2" s="72"/>
      <c r="C2" s="72"/>
      <c r="D2" s="75"/>
      <c r="E2" s="75"/>
      <c r="F2" s="72"/>
      <c r="G2" s="72"/>
      <c r="H2" s="72"/>
    </row>
    <row r="3" spans="1:8" s="55" customFormat="1" ht="12.75" customHeight="1">
      <c r="A3" s="101" t="s">
        <v>91</v>
      </c>
      <c r="B3" s="72"/>
      <c r="C3" s="72"/>
      <c r="D3" s="75"/>
      <c r="E3" s="75"/>
      <c r="F3" s="72"/>
      <c r="G3" s="72"/>
      <c r="H3" s="72"/>
    </row>
    <row r="4" spans="1:8" s="55" customFormat="1" ht="13.5" customHeight="1">
      <c r="A4" s="81"/>
      <c r="B4" s="82"/>
      <c r="C4" s="81"/>
      <c r="D4" s="80"/>
      <c r="E4" s="80"/>
      <c r="F4" s="79"/>
      <c r="G4" s="79"/>
      <c r="H4" s="79"/>
    </row>
    <row r="5" spans="1:8" s="55" customFormat="1" ht="6.75" customHeight="1">
      <c r="A5" s="68"/>
      <c r="B5" s="78"/>
      <c r="C5" s="78"/>
      <c r="D5" s="77"/>
      <c r="E5" s="89"/>
      <c r="F5" s="76"/>
      <c r="G5" s="76"/>
      <c r="H5" s="76"/>
    </row>
    <row r="6" spans="1:8" s="55" customFormat="1" ht="12.75" customHeight="1">
      <c r="A6" s="72" t="s">
        <v>92</v>
      </c>
      <c r="B6" s="72"/>
      <c r="C6" s="72"/>
      <c r="D6" s="75"/>
      <c r="E6" s="75"/>
      <c r="F6" s="72"/>
      <c r="G6" s="72"/>
      <c r="H6" s="72"/>
    </row>
    <row r="7" spans="1:8" s="55" customFormat="1" ht="13.5" customHeight="1">
      <c r="A7" s="72" t="s">
        <v>88</v>
      </c>
      <c r="B7" s="72"/>
      <c r="C7" s="72"/>
      <c r="D7" s="75"/>
      <c r="E7" s="74" t="s">
        <v>87</v>
      </c>
      <c r="F7" s="72"/>
      <c r="G7" s="72"/>
      <c r="H7" s="72"/>
    </row>
    <row r="8" spans="1:8" s="55" customFormat="1" ht="13.5" customHeight="1">
      <c r="A8" s="115" t="s">
        <v>93</v>
      </c>
      <c r="B8" s="116"/>
      <c r="C8" s="116"/>
      <c r="D8" s="73"/>
      <c r="E8" s="74" t="s">
        <v>86</v>
      </c>
      <c r="F8" s="71"/>
      <c r="G8" s="71"/>
      <c r="H8" s="71"/>
    </row>
    <row r="9" spans="1:8" s="55" customFormat="1" ht="6.75" customHeight="1">
      <c r="A9" s="68"/>
      <c r="B9" s="68"/>
      <c r="C9" s="68"/>
      <c r="D9" s="69"/>
      <c r="E9" s="69"/>
      <c r="F9" s="68"/>
      <c r="G9" s="68"/>
      <c r="H9" s="68"/>
    </row>
    <row r="10" spans="1:8" s="55" customFormat="1" ht="33" customHeight="1">
      <c r="A10" s="100" t="s">
        <v>85</v>
      </c>
      <c r="B10" s="100" t="s">
        <v>84</v>
      </c>
      <c r="C10" s="100" t="s">
        <v>83</v>
      </c>
      <c r="D10" s="100" t="s">
        <v>82</v>
      </c>
      <c r="E10" s="100" t="s">
        <v>81</v>
      </c>
      <c r="F10" s="100" t="s">
        <v>80</v>
      </c>
      <c r="G10" s="100" t="s">
        <v>79</v>
      </c>
      <c r="H10" s="70" t="s">
        <v>78</v>
      </c>
    </row>
    <row r="11" spans="1:8" s="55" customFormat="1" ht="12.75" hidden="1" customHeight="1">
      <c r="A11" s="70" t="s">
        <v>77</v>
      </c>
      <c r="B11" s="70" t="s">
        <v>76</v>
      </c>
      <c r="C11" s="70" t="s">
        <v>75</v>
      </c>
      <c r="D11" s="70" t="s">
        <v>74</v>
      </c>
      <c r="E11" s="70" t="s">
        <v>73</v>
      </c>
      <c r="F11" s="70" t="s">
        <v>68</v>
      </c>
      <c r="G11" s="70" t="s">
        <v>72</v>
      </c>
      <c r="H11" s="70" t="s">
        <v>71</v>
      </c>
    </row>
    <row r="12" spans="1:8" s="55" customFormat="1" ht="3" customHeight="1">
      <c r="A12" s="68"/>
      <c r="B12" s="68"/>
      <c r="C12" s="68"/>
      <c r="D12" s="69"/>
      <c r="E12" s="69"/>
      <c r="F12" s="68"/>
      <c r="G12" s="68"/>
      <c r="H12" s="68"/>
    </row>
    <row r="13" spans="1:8" s="55" customFormat="1" ht="30.75" customHeight="1">
      <c r="A13" s="67"/>
      <c r="B13" s="66" t="s">
        <v>70</v>
      </c>
      <c r="C13" s="66" t="s">
        <v>69</v>
      </c>
      <c r="D13" s="65"/>
      <c r="E13" s="90"/>
      <c r="F13" s="64"/>
      <c r="G13" s="64"/>
      <c r="H13" s="64">
        <v>4.0191379999999999</v>
      </c>
    </row>
    <row r="14" spans="1:8" s="55" customFormat="1" ht="28.5" customHeight="1">
      <c r="A14" s="63"/>
      <c r="B14" s="62" t="s">
        <v>67</v>
      </c>
      <c r="C14" s="62"/>
      <c r="D14" s="61"/>
      <c r="E14" s="91"/>
      <c r="F14" s="96"/>
      <c r="G14" s="96"/>
      <c r="H14" s="60">
        <v>0.26839499999999999</v>
      </c>
    </row>
    <row r="15" spans="1:8" s="55" customFormat="1" ht="28.5" customHeight="1">
      <c r="A15" s="63"/>
      <c r="B15" s="62" t="s">
        <v>66</v>
      </c>
      <c r="C15" s="62" t="s">
        <v>65</v>
      </c>
      <c r="D15" s="61"/>
      <c r="E15" s="91"/>
      <c r="F15" s="96"/>
      <c r="G15" s="96"/>
      <c r="H15" s="60">
        <v>5.4552000000000003E-2</v>
      </c>
    </row>
    <row r="16" spans="1:8" s="55" customFormat="1" ht="28.5" customHeight="1">
      <c r="A16" s="63"/>
      <c r="B16" s="62"/>
      <c r="C16" s="62"/>
      <c r="D16" s="61"/>
      <c r="E16" s="91"/>
      <c r="F16" s="96"/>
      <c r="G16" s="96"/>
      <c r="H16" s="60"/>
    </row>
    <row r="17" spans="1:8" s="87" customFormat="1" ht="30" customHeight="1">
      <c r="A17" s="83"/>
      <c r="B17" s="84"/>
      <c r="C17" s="106" t="s">
        <v>95</v>
      </c>
      <c r="D17" s="107" t="s">
        <v>7</v>
      </c>
      <c r="E17" s="117">
        <v>620</v>
      </c>
      <c r="F17" s="92"/>
      <c r="G17" s="92"/>
      <c r="H17" s="86"/>
    </row>
    <row r="18" spans="1:8" s="87" customFormat="1" ht="30" customHeight="1">
      <c r="A18" s="83"/>
      <c r="B18" s="84"/>
      <c r="C18" s="106" t="s">
        <v>96</v>
      </c>
      <c r="D18" s="107" t="s">
        <v>7</v>
      </c>
      <c r="E18" s="117">
        <v>620</v>
      </c>
      <c r="F18" s="92"/>
      <c r="G18" s="92"/>
      <c r="H18" s="86"/>
    </row>
    <row r="19" spans="1:8" s="87" customFormat="1" ht="30" customHeight="1">
      <c r="A19" s="83"/>
      <c r="B19" s="84"/>
      <c r="C19" s="106" t="s">
        <v>97</v>
      </c>
      <c r="D19" s="107" t="s">
        <v>100</v>
      </c>
      <c r="E19" s="117">
        <v>1</v>
      </c>
      <c r="F19" s="92"/>
      <c r="G19" s="92"/>
      <c r="H19" s="86"/>
    </row>
    <row r="20" spans="1:8" s="87" customFormat="1" ht="30" customHeight="1">
      <c r="A20" s="83"/>
      <c r="B20" s="84"/>
      <c r="C20" s="120" t="s">
        <v>94</v>
      </c>
      <c r="D20" s="107" t="s">
        <v>7</v>
      </c>
      <c r="E20" s="117">
        <v>270</v>
      </c>
      <c r="F20" s="92"/>
      <c r="G20" s="92"/>
      <c r="H20" s="86"/>
    </row>
    <row r="21" spans="1:8" s="87" customFormat="1" ht="30" customHeight="1">
      <c r="A21" s="83"/>
      <c r="B21" s="118"/>
      <c r="C21" s="121" t="s">
        <v>98</v>
      </c>
      <c r="D21" s="123" t="s">
        <v>7</v>
      </c>
      <c r="E21" s="117">
        <v>620</v>
      </c>
      <c r="F21" s="92"/>
      <c r="G21" s="92"/>
      <c r="H21" s="86"/>
    </row>
    <row r="22" spans="1:8" s="87" customFormat="1" ht="31.5" customHeight="1">
      <c r="A22" s="83">
        <v>22</v>
      </c>
      <c r="B22" s="118" t="s">
        <v>64</v>
      </c>
      <c r="C22" s="122" t="s">
        <v>99</v>
      </c>
      <c r="D22" s="119"/>
      <c r="E22" s="92"/>
      <c r="F22" s="92"/>
      <c r="G22" s="92"/>
      <c r="H22" s="86">
        <v>7.11E-3</v>
      </c>
    </row>
    <row r="23" spans="1:8" s="87" customFormat="1" ht="24.75" customHeight="1">
      <c r="A23" s="102"/>
      <c r="B23" s="103"/>
      <c r="C23" s="62"/>
      <c r="D23" s="104"/>
      <c r="E23" s="105"/>
      <c r="F23" s="105"/>
      <c r="G23" s="105"/>
      <c r="H23" s="88"/>
    </row>
    <row r="24" spans="1:8" s="87" customFormat="1" ht="24.75" customHeight="1">
      <c r="A24" s="83"/>
      <c r="B24" s="84"/>
      <c r="C24" s="106"/>
      <c r="D24" s="85"/>
      <c r="E24" s="92"/>
      <c r="F24" s="92"/>
      <c r="G24" s="92"/>
      <c r="H24" s="88"/>
    </row>
    <row r="25" spans="1:8" s="55" customFormat="1" ht="30.75" customHeight="1">
      <c r="A25" s="59"/>
      <c r="B25" s="58"/>
      <c r="C25" s="58" t="s">
        <v>63</v>
      </c>
      <c r="D25" s="57"/>
      <c r="E25" s="93"/>
      <c r="F25" s="97"/>
      <c r="G25" s="97"/>
      <c r="H25" s="56">
        <v>6.0804</v>
      </c>
    </row>
    <row r="26" spans="1:8" ht="6.75" customHeight="1" thickBot="1">
      <c r="F26" s="98"/>
      <c r="G26" s="98"/>
    </row>
    <row r="27" spans="1:8" ht="23.25" customHeight="1" thickBot="1">
      <c r="C27" s="54" t="s">
        <v>62</v>
      </c>
      <c r="D27" s="53"/>
      <c r="E27" s="95"/>
      <c r="F27" s="95"/>
      <c r="G27" s="99"/>
      <c r="H27" s="52" t="s">
        <v>61</v>
      </c>
    </row>
  </sheetData>
  <mergeCells count="2">
    <mergeCell ref="A1:H1"/>
    <mergeCell ref="A8:C8"/>
  </mergeCells>
  <pageMargins left="0.39370078740157483" right="0.39370078740157483" top="0.59055118110236227" bottom="0.59055118110236227" header="0" footer="0"/>
  <pageSetup paperSize="9" scale="98" fitToHeight="100" orientation="portrait" r:id="rId1"/>
  <headerFooter alignWithMargins="0">
    <oddFooter>&amp;C   Strana &amp;P 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Zameranie - kuchyňa</vt:lpstr>
      <vt:lpstr>Výkaz výmer</vt:lpstr>
      <vt:lpstr>Hárok2</vt:lpstr>
      <vt:lpstr>Hárok3</vt:lpstr>
      <vt:lpstr>'Výkaz výmer'!Názvy_tlače</vt:lpstr>
      <vt:lpstr>'Výkaz výmer'!Oblasť_tlače</vt:lpstr>
      <vt:lpstr>'Zameranie - kuchyňa'!Oblasť_tlače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Lackovič</dc:creator>
  <cp:lastModifiedBy>MALASTOVÁ Helena</cp:lastModifiedBy>
  <cp:lastPrinted>2016-06-06T12:52:25Z</cp:lastPrinted>
  <dcterms:created xsi:type="dcterms:W3CDTF">2016-05-30T10:49:31Z</dcterms:created>
  <dcterms:modified xsi:type="dcterms:W3CDTF">2021-11-05T10:55:20Z</dcterms:modified>
</cp:coreProperties>
</file>